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filterPrivacy="1" codeName="ThisWorkbook"/>
  <xr:revisionPtr revIDLastSave="0" documentId="13_ncr:11_{71D05BC4-46FB-4D7F-BA69-B32AD70A8890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Budget Summary" sheetId="1" r:id="rId1"/>
    <sheet name="Budget Details" sheetId="3" r:id="rId2"/>
  </sheets>
  <definedNames>
    <definedName name="Total_Wedding_Budget">'Budget Summary'!$C$3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6" i="1" l="1"/>
  <c r="D12" i="1"/>
  <c r="D80" i="3" l="1"/>
  <c r="F15" i="1" s="1"/>
  <c r="D72" i="3"/>
  <c r="F14" i="1" s="1"/>
  <c r="D67" i="3"/>
  <c r="F13" i="1" s="1"/>
  <c r="D56" i="3"/>
  <c r="F12" i="1" s="1"/>
  <c r="D50" i="3"/>
  <c r="F11" i="1" s="1"/>
  <c r="D44" i="3"/>
  <c r="F10" i="1" s="1"/>
  <c r="D37" i="3"/>
  <c r="F9" i="1" s="1"/>
  <c r="D29" i="3"/>
  <c r="F8" i="1" s="1"/>
  <c r="D17" i="3"/>
  <c r="F7" i="1" s="1"/>
  <c r="D8" i="3"/>
  <c r="F6" i="1" s="1"/>
  <c r="C80" i="3"/>
  <c r="E15" i="1" s="1"/>
  <c r="C72" i="3"/>
  <c r="E14" i="1" s="1"/>
  <c r="C67" i="3"/>
  <c r="E13" i="1" s="1"/>
  <c r="C56" i="3"/>
  <c r="E12" i="1" s="1"/>
  <c r="C50" i="3"/>
  <c r="E11" i="1" s="1"/>
  <c r="C44" i="3"/>
  <c r="E10" i="1" s="1"/>
  <c r="C37" i="3"/>
  <c r="E9" i="1" s="1"/>
  <c r="C29" i="3"/>
  <c r="E8" i="1" s="1"/>
  <c r="C17" i="3"/>
  <c r="E7" i="1" s="1"/>
  <c r="C8" i="3"/>
  <c r="E6" i="1" s="1"/>
  <c r="E16" i="1" l="1"/>
  <c r="F16" i="1"/>
  <c r="D6" i="1"/>
  <c r="D7" i="1"/>
  <c r="D8" i="1"/>
  <c r="D9" i="1"/>
  <c r="D10" i="1"/>
  <c r="D11" i="1"/>
  <c r="D13" i="1"/>
  <c r="D14" i="1"/>
  <c r="D15" i="1"/>
  <c r="C26" i="1"/>
  <c r="B28" i="1" s="1"/>
  <c r="D16" i="1" l="1"/>
  <c r="C28" i="1"/>
</calcChain>
</file>

<file path=xl/sharedStrings.xml><?xml version="1.0" encoding="utf-8"?>
<sst xmlns="http://schemas.openxmlformats.org/spreadsheetml/2006/main" count="118" uniqueCount="81">
  <si>
    <t xml:space="preserve"> </t>
  </si>
  <si>
    <t>Lighting</t>
  </si>
  <si>
    <t>Corsages</t>
  </si>
  <si>
    <t>Ceremony</t>
  </si>
  <si>
    <t>Reception</t>
  </si>
  <si>
    <t>Music</t>
  </si>
  <si>
    <t>Photography</t>
  </si>
  <si>
    <t>Videography</t>
  </si>
  <si>
    <t>Cake</t>
  </si>
  <si>
    <t>Programs</t>
  </si>
  <si>
    <t>Transportation</t>
  </si>
  <si>
    <t>Venue and rentals</t>
  </si>
  <si>
    <t>Food and service</t>
  </si>
  <si>
    <t>Beverages</t>
  </si>
  <si>
    <t>Miscellaneous fees</t>
  </si>
  <si>
    <t>Headpiece and veil</t>
  </si>
  <si>
    <t>Hair and makeup</t>
  </si>
  <si>
    <t>Floral arrangements for ceremony</t>
  </si>
  <si>
    <t>Flower girl’s buds and basket</t>
  </si>
  <si>
    <t>Ring pillow</t>
  </si>
  <si>
    <t>Boutonnieres</t>
  </si>
  <si>
    <t>Reception decorations</t>
  </si>
  <si>
    <t>Ceremony musicians</t>
  </si>
  <si>
    <t>Cocktail-hour musicians</t>
  </si>
  <si>
    <t>Reception band, deejay, or entertainment</t>
  </si>
  <si>
    <t>Sound-system or dance-floor rental</t>
  </si>
  <si>
    <t>Additional prints and albums</t>
  </si>
  <si>
    <t>Site fee</t>
  </si>
  <si>
    <t>Officiant fee or church donation</t>
  </si>
  <si>
    <t>Invitations and RSVPs</t>
  </si>
  <si>
    <t>Seating and place cards</t>
  </si>
  <si>
    <t>Menu cards</t>
  </si>
  <si>
    <t>Thank-you notes</t>
  </si>
  <si>
    <t>Postage</t>
  </si>
  <si>
    <t>Transportation for out-of-town guests</t>
  </si>
  <si>
    <t>Valet parking</t>
  </si>
  <si>
    <t>Attire</t>
  </si>
  <si>
    <t>Flowers and Decorations</t>
  </si>
  <si>
    <t>Photographs and Video</t>
  </si>
  <si>
    <t>Favors and Gifts</t>
  </si>
  <si>
    <t>Stationery</t>
  </si>
  <si>
    <t>Allocated Budget</t>
  </si>
  <si>
    <t>Estimated Costs</t>
  </si>
  <si>
    <t>Actual Costs</t>
  </si>
  <si>
    <t>Savings</t>
  </si>
  <si>
    <t>Other contributions</t>
  </si>
  <si>
    <t>Total</t>
  </si>
  <si>
    <t>CONTRIBUTIONS</t>
  </si>
  <si>
    <t>Estimated 
Costs</t>
  </si>
  <si>
    <t>Actual 
Costs</t>
  </si>
  <si>
    <t>RECEPTION</t>
  </si>
  <si>
    <t>ATTIRE</t>
  </si>
  <si>
    <t>FLOWERS AND DECORATIONS</t>
  </si>
  <si>
    <t>MUSIC</t>
  </si>
  <si>
    <t>PHOTOGRAPHS AND VIDEO</t>
  </si>
  <si>
    <t>FAVORS AND GIFTS</t>
  </si>
  <si>
    <t>CEREMONY</t>
  </si>
  <si>
    <t>STATIONERY</t>
  </si>
  <si>
    <t>TRANSPORTATION</t>
  </si>
  <si>
    <t>Allocation 
%</t>
  </si>
  <si>
    <t>EXPENSES</t>
  </si>
  <si>
    <t>Mom &amp; Dad of Partner 1</t>
  </si>
  <si>
    <t>Grandparents of Partner 1</t>
  </si>
  <si>
    <t>Mom &amp; Dad of Partner 2</t>
  </si>
  <si>
    <t>Accessories</t>
  </si>
  <si>
    <t>Alterations</t>
  </si>
  <si>
    <t>Bouquets</t>
  </si>
  <si>
    <t>Welcome gifts</t>
  </si>
  <si>
    <t>Party gifts</t>
  </si>
  <si>
    <t>Main car rental</t>
  </si>
  <si>
    <t>Guests car rental</t>
  </si>
  <si>
    <t>Tux, suit, and/or dresses</t>
  </si>
  <si>
    <t>Grandparents of Partner 2</t>
  </si>
  <si>
    <t>Source of Fund</t>
  </si>
  <si>
    <t>Contribution</t>
  </si>
  <si>
    <t>Other</t>
  </si>
  <si>
    <t>Birthday Invitation Cards</t>
  </si>
  <si>
    <t>Miscellaneous</t>
  </si>
  <si>
    <t>1-</t>
  </si>
  <si>
    <t>2-</t>
  </si>
  <si>
    <t>TOTAL BIRTHDAY 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</si>
</sst>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5" formatCode="&quot;$&quot;#,##0_);\(&quot;$&quot;#,##0\)"/>
    <numFmt numFmtId="42" formatCode="_(&quot;$&quot;* #,##0_);_(&quot;$&quot;* \(#,##0\);_(&quot;$&quot;* &quot;-&quot;_);_(@_)"/>
    <numFmt numFmtId="164" formatCode="&quot;$&quot;#,##0"/>
    <numFmt numFmtId="165" formatCode="&quot;$&quot;#,##0.00"/>
  </numFmts>
  <fonts count="16" x14ac:knownFonts="1">
    <font>
      <sz val="11"/>
      <color theme="1"/>
      <name val="Cambria"/>
      <family val="2"/>
      <scheme val="minor"/>
    </font>
    <font>
      <sz val="11"/>
      <color theme="1"/>
      <name val="Cambria"/>
      <family val="1"/>
      <scheme val="minor"/>
    </font>
    <font>
      <b/>
      <sz val="11"/>
      <color theme="1" tint="0.14999847407452621"/>
      <name val="Cambria"/>
      <family val="1"/>
      <scheme val="minor"/>
    </font>
    <font>
      <sz val="11"/>
      <color theme="1" tint="0.249977111117893"/>
      <name val="Cambria"/>
      <family val="1"/>
      <scheme val="minor"/>
    </font>
    <font>
      <b/>
      <sz val="11"/>
      <color theme="1" tint="0.249977111117893"/>
      <name val="Cambria"/>
      <family val="1"/>
      <scheme val="minor"/>
    </font>
    <font>
      <sz val="10"/>
      <color theme="1"/>
      <name val="Candara"/>
      <family val="2"/>
      <scheme val="major"/>
    </font>
    <font>
      <sz val="12"/>
      <color theme="1"/>
      <name val="Candara"/>
      <family val="2"/>
      <scheme val="major"/>
    </font>
    <font>
      <sz val="11"/>
      <color theme="1"/>
      <name val="Candara"/>
      <family val="2"/>
      <scheme val="major"/>
    </font>
    <font>
      <sz val="11"/>
      <color theme="0"/>
      <name val="Candara"/>
      <family val="2"/>
      <scheme val="major"/>
    </font>
    <font>
      <sz val="12"/>
      <color theme="0"/>
      <name val="Candara"/>
      <family val="2"/>
      <scheme val="major"/>
    </font>
    <font>
      <b/>
      <sz val="14"/>
      <color theme="1" tint="0.14999847407452621"/>
      <name val="Candara"/>
      <family val="2"/>
      <scheme val="major"/>
    </font>
    <font>
      <sz val="11"/>
      <color theme="1" tint="0.24994659260841701"/>
      <name val="Cambria"/>
      <family val="1"/>
      <scheme val="minor"/>
    </font>
    <font>
      <b/>
      <sz val="11"/>
      <color theme="1" tint="0.24994659260841701"/>
      <name val="Cambria"/>
      <family val="1"/>
      <scheme val="minor"/>
    </font>
    <font>
      <sz val="11"/>
      <color theme="1"/>
      <name val="Cambria"/>
      <family val="1"/>
      <scheme val="minor"/>
    </font>
    <font>
      <sz val="11"/>
      <color theme="1" tint="0.249977111117893"/>
      <name val="Cambria"/>
      <family val="1"/>
      <scheme val="minor"/>
    </font>
    <font>
      <sz val="11"/>
      <color theme="1" tint="0.249977111117893"/>
      <name val="Cambria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-0.24994659260841701"/>
        <bgColor indexed="64"/>
      </patternFill>
    </fill>
    <fill>
      <patternFill patternType="solid">
        <fgColor theme="6" tint="0.79998168889431442"/>
        <bgColor theme="6" tint="0.79998168889431442"/>
      </patternFill>
    </fill>
  </fills>
  <borders count="4">
    <border>
      <left/>
      <right/>
      <top/>
      <bottom/>
      <diagonal/>
    </border>
    <border>
      <left/>
      <right/>
      <top/>
      <bottom style="thin">
        <color theme="8" tint="-0.24994659260841701"/>
      </bottom>
      <diagonal/>
    </border>
    <border>
      <left/>
      <right/>
      <top style="thin">
        <color theme="6"/>
      </top>
      <bottom style="thin">
        <color theme="6"/>
      </bottom>
      <diagonal/>
    </border>
    <border>
      <left/>
      <right/>
      <top style="thin">
        <color theme="8" tint="-0.24994659260841701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horizontal="left" vertical="center" indent="1"/>
    </xf>
    <xf numFmtId="164" fontId="3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indent="1"/>
    </xf>
    <xf numFmtId="0" fontId="10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Fill="1" applyBorder="1" applyAlignment="1">
      <alignment horizontal="left" vertical="center" indent="1"/>
    </xf>
    <xf numFmtId="0" fontId="1" fillId="0" borderId="0" xfId="0" applyFont="1" applyAlignment="1">
      <alignment horizontal="left" vertical="center" indent="1"/>
    </xf>
    <xf numFmtId="0" fontId="9" fillId="2" borderId="1" xfId="0" applyFont="1" applyFill="1" applyBorder="1" applyAlignment="1">
      <alignment horizontal="left" vertical="center" indent="1"/>
    </xf>
    <xf numFmtId="0" fontId="8" fillId="2" borderId="1" xfId="0" applyFont="1" applyFill="1" applyBorder="1" applyAlignment="1">
      <alignment horizontal="left" vertical="center" indent="1"/>
    </xf>
    <xf numFmtId="0" fontId="10" fillId="2" borderId="1" xfId="0" applyFont="1" applyFill="1" applyBorder="1" applyAlignment="1">
      <alignment vertical="center"/>
    </xf>
    <xf numFmtId="165" fontId="7" fillId="0" borderId="0" xfId="0" applyNumberFormat="1" applyFont="1" applyFill="1" applyBorder="1" applyAlignment="1">
      <alignment horizontal="center" vertical="center"/>
    </xf>
    <xf numFmtId="165" fontId="1" fillId="0" borderId="0" xfId="0" applyNumberFormat="1" applyFont="1" applyFill="1" applyBorder="1" applyAlignment="1">
      <alignment horizontal="center" vertical="center"/>
    </xf>
    <xf numFmtId="165" fontId="1" fillId="0" borderId="0" xfId="0" applyNumberFormat="1" applyFont="1" applyAlignment="1">
      <alignment horizontal="center" vertical="center"/>
    </xf>
    <xf numFmtId="164" fontId="2" fillId="3" borderId="0" xfId="0" applyNumberFormat="1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164" fontId="4" fillId="3" borderId="0" xfId="0" applyNumberFormat="1" applyFont="1" applyFill="1" applyAlignment="1">
      <alignment horizontal="center" vertical="center"/>
    </xf>
    <xf numFmtId="0" fontId="6" fillId="0" borderId="0" xfId="0" applyFont="1" applyAlignment="1">
      <alignment horizontal="left" vertical="center" indent="1"/>
    </xf>
    <xf numFmtId="165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vertical="center"/>
    </xf>
    <xf numFmtId="0" fontId="11" fillId="5" borderId="0" xfId="0" applyFont="1" applyFill="1" applyBorder="1" applyAlignment="1">
      <alignment horizontal="left" vertical="center" indent="1"/>
    </xf>
    <xf numFmtId="9" fontId="11" fillId="5" borderId="0" xfId="0" applyNumberFormat="1" applyFont="1" applyFill="1" applyBorder="1" applyAlignment="1">
      <alignment horizontal="center" vertical="center"/>
    </xf>
    <xf numFmtId="5" fontId="11" fillId="5" borderId="0" xfId="0" applyNumberFormat="1" applyFont="1" applyFill="1" applyBorder="1" applyAlignment="1">
      <alignment horizontal="center" vertical="center"/>
    </xf>
    <xf numFmtId="0" fontId="11" fillId="0" borderId="0" xfId="0" applyFont="1" applyBorder="1" applyAlignment="1">
      <alignment horizontal="left" vertical="center" indent="1"/>
    </xf>
    <xf numFmtId="9" fontId="11" fillId="0" borderId="0" xfId="0" applyNumberFormat="1" applyFont="1" applyBorder="1" applyAlignment="1">
      <alignment horizontal="center" vertical="center"/>
    </xf>
    <xf numFmtId="5" fontId="11" fillId="0" borderId="0" xfId="0" applyNumberFormat="1" applyFont="1" applyBorder="1" applyAlignment="1">
      <alignment horizontal="center" vertical="center"/>
    </xf>
    <xf numFmtId="0" fontId="12" fillId="0" borderId="2" xfId="0" applyFont="1" applyBorder="1" applyAlignment="1">
      <alignment horizontal="left" vertical="center" indent="1"/>
    </xf>
    <xf numFmtId="9" fontId="12" fillId="0" borderId="2" xfId="0" applyNumberFormat="1" applyFont="1" applyBorder="1" applyAlignment="1">
      <alignment horizontal="center" vertical="center"/>
    </xf>
    <xf numFmtId="5" fontId="12" fillId="0" borderId="2" xfId="0" applyNumberFormat="1" applyFont="1" applyBorder="1" applyAlignment="1">
      <alignment horizontal="center" vertical="center"/>
    </xf>
    <xf numFmtId="0" fontId="9" fillId="4" borderId="0" xfId="0" applyFont="1" applyFill="1" applyBorder="1" applyAlignment="1">
      <alignment horizontal="left" vertical="center" wrapText="1" indent="1"/>
    </xf>
    <xf numFmtId="0" fontId="8" fillId="4" borderId="0" xfId="0" applyFont="1" applyFill="1" applyBorder="1" applyAlignment="1">
      <alignment horizontal="center" vertical="center" wrapText="1"/>
    </xf>
    <xf numFmtId="42" fontId="8" fillId="4" borderId="0" xfId="0" applyNumberFormat="1" applyFont="1" applyFill="1" applyBorder="1" applyAlignment="1">
      <alignment horizontal="center" vertical="center" wrapText="1"/>
    </xf>
    <xf numFmtId="0" fontId="11" fillId="5" borderId="3" xfId="0" applyFont="1" applyFill="1" applyBorder="1" applyAlignment="1">
      <alignment horizontal="left" vertical="center" indent="1"/>
    </xf>
    <xf numFmtId="9" fontId="11" fillId="5" borderId="3" xfId="0" applyNumberFormat="1" applyFont="1" applyFill="1" applyBorder="1" applyAlignment="1">
      <alignment horizontal="center" vertical="center"/>
    </xf>
    <xf numFmtId="5" fontId="11" fillId="5" borderId="3" xfId="0" applyNumberFormat="1" applyFont="1" applyFill="1" applyBorder="1" applyAlignment="1">
      <alignment horizontal="center" vertical="center"/>
    </xf>
    <xf numFmtId="0" fontId="13" fillId="0" borderId="0" xfId="0" applyFont="1" applyAlignment="1">
      <alignment horizontal="left" vertical="center" indent="1"/>
    </xf>
    <xf numFmtId="165" fontId="13" fillId="0" borderId="0" xfId="0" applyNumberFormat="1" applyFont="1" applyAlignment="1">
      <alignment horizontal="center" vertical="center"/>
    </xf>
    <xf numFmtId="164" fontId="14" fillId="0" borderId="0" xfId="0" applyNumberFormat="1" applyFont="1" applyAlignment="1">
      <alignment horizontal="center" vertical="center"/>
    </xf>
    <xf numFmtId="0" fontId="15" fillId="0" borderId="0" xfId="0" applyFont="1" applyAlignment="1">
      <alignment horizontal="left" vertical="center" indent="1"/>
    </xf>
  </cellXfs>
  <cellStyles count="1">
    <cellStyle name="Normal" xfId="0" builtinId="0"/>
  </cellStyles>
  <dxfs count="9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family val="1"/>
        <scheme val="minor"/>
      </font>
      <numFmt numFmtId="165" formatCode="&quot;$&quot;#,##0.0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family val="1"/>
        <scheme val="minor"/>
      </font>
      <numFmt numFmtId="165" formatCode="&quot;$&quot;#,##0.0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family val="1"/>
        <scheme val="minor"/>
      </font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family val="1"/>
        <scheme val="minor"/>
      </font>
      <numFmt numFmtId="165" formatCode="&quot;$&quot;#,##0.0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family val="1"/>
        <scheme val="minor"/>
      </font>
      <numFmt numFmtId="165" formatCode="&quot;$&quot;#,##0.0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family val="1"/>
        <scheme val="minor"/>
      </font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minor"/>
      </font>
      <numFmt numFmtId="165" formatCode="&quot;$&quot;#,##0.0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minor"/>
      </font>
      <numFmt numFmtId="165" formatCode="&quot;$&quot;#,##0.0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minor"/>
      </font>
      <numFmt numFmtId="165" formatCode="&quot;$&quot;#,##0.0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minor"/>
      </font>
      <numFmt numFmtId="165" formatCode="&quot;$&quot;#,##0.0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minor"/>
      </font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minor"/>
      </font>
      <alignment horizontal="lef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color theme="1"/>
        <name val="Candara"/>
        <scheme val="maj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minor"/>
      </font>
      <numFmt numFmtId="165" formatCode="&quot;$&quot;#,##0.0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minor"/>
      </font>
      <numFmt numFmtId="165" formatCode="&quot;$&quot;#,##0.0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minor"/>
      </font>
      <alignment horizontal="lef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color theme="1"/>
        <name val="Candara"/>
        <scheme val="maj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minor"/>
      </font>
      <numFmt numFmtId="165" formatCode="&quot;$&quot;#,##0.0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minor"/>
      </font>
      <numFmt numFmtId="165" formatCode="&quot;$&quot;#,##0.0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minor"/>
      </font>
      <alignment horizontal="lef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color theme="1"/>
        <name val="Candara"/>
        <scheme val="maj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minor"/>
      </font>
      <numFmt numFmtId="165" formatCode="&quot;$&quot;#,##0.0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minor"/>
      </font>
      <numFmt numFmtId="165" formatCode="&quot;$&quot;#,##0.0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minor"/>
      </font>
      <numFmt numFmtId="165" formatCode="&quot;$&quot;#,##0.0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minor"/>
      </font>
      <numFmt numFmtId="165" formatCode="&quot;$&quot;#,##0.0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minor"/>
      </font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minor"/>
      </font>
      <alignment horizontal="lef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color theme="1"/>
        <name val="Candara"/>
        <scheme val="maj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minor"/>
      </font>
      <numFmt numFmtId="165" formatCode="&quot;$&quot;#,##0.0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minor"/>
      </font>
      <numFmt numFmtId="165" formatCode="&quot;$&quot;#,##0.0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minor"/>
      </font>
      <numFmt numFmtId="165" formatCode="&quot;$&quot;#,##0.0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minor"/>
      </font>
      <numFmt numFmtId="165" formatCode="&quot;$&quot;#,##0.0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minor"/>
      </font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minor"/>
      </font>
      <alignment horizontal="lef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color theme="1"/>
        <name val="Candara"/>
        <scheme val="maj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minor"/>
      </font>
      <numFmt numFmtId="165" formatCode="&quot;$&quot;#,##0.0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minor"/>
      </font>
      <numFmt numFmtId="165" formatCode="&quot;$&quot;#,##0.0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minor"/>
      </font>
      <numFmt numFmtId="165" formatCode="&quot;$&quot;#,##0.0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minor"/>
      </font>
      <numFmt numFmtId="165" formatCode="&quot;$&quot;#,##0.0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minor"/>
      </font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minor"/>
      </font>
      <alignment horizontal="lef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color theme="1"/>
        <name val="Candara"/>
        <scheme val="maj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minor"/>
      </font>
      <numFmt numFmtId="165" formatCode="&quot;$&quot;#,##0.0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minor"/>
      </font>
      <numFmt numFmtId="165" formatCode="&quot;$&quot;#,##0.0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minor"/>
      </font>
      <numFmt numFmtId="165" formatCode="&quot;$&quot;#,##0.0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minor"/>
      </font>
      <numFmt numFmtId="165" formatCode="&quot;$&quot;#,##0.0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minor"/>
      </font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minor"/>
      </font>
      <alignment horizontal="lef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color theme="1"/>
        <name val="Candara"/>
        <scheme val="maj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minor"/>
      </font>
      <numFmt numFmtId="165" formatCode="&quot;$&quot;#,##0.0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minor"/>
      </font>
      <numFmt numFmtId="165" formatCode="&quot;$&quot;#,##0.0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minor"/>
      </font>
      <numFmt numFmtId="165" formatCode="&quot;$&quot;#,##0.0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minor"/>
      </font>
      <numFmt numFmtId="165" formatCode="&quot;$&quot;#,##0.0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minor"/>
      </font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minor"/>
      </font>
      <alignment horizontal="lef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</font>
    </dxf>
    <dxf>
      <font>
        <strike val="0"/>
        <outline val="0"/>
        <shadow val="0"/>
        <u val="none"/>
        <vertAlign val="baseline"/>
        <sz val="11"/>
        <color theme="1"/>
        <name val="Candara"/>
        <scheme val="maj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minor"/>
      </font>
      <numFmt numFmtId="165" formatCode="&quot;$&quot;#,##0.0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minor"/>
      </font>
      <numFmt numFmtId="165" formatCode="&quot;$&quot;#,##0.0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minor"/>
      </font>
      <numFmt numFmtId="165" formatCode="&quot;$&quot;#,##0.0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minor"/>
      </font>
      <numFmt numFmtId="165" formatCode="&quot;$&quot;#,##0.0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minor"/>
      </font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minor"/>
      </font>
      <alignment horizontal="lef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</font>
    </dxf>
    <dxf>
      <font>
        <strike val="0"/>
        <outline val="0"/>
        <shadow val="0"/>
        <u val="none"/>
        <vertAlign val="baseline"/>
        <sz val="11"/>
        <color theme="1"/>
        <name val="Candara"/>
        <scheme val="maj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minor"/>
      </font>
      <numFmt numFmtId="165" formatCode="&quot;$&quot;#,##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1"/>
        <color theme="1"/>
        <name val="Cambria"/>
        <scheme val="minor"/>
      </font>
      <numFmt numFmtId="165" formatCode="&quot;$&quot;#,##0.0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minor"/>
      </font>
      <numFmt numFmtId="165" formatCode="&quot;$&quot;#,##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1"/>
        <color theme="1"/>
        <name val="Cambria"/>
        <scheme val="minor"/>
      </font>
      <numFmt numFmtId="165" formatCode="&quot;$&quot;#,##0.0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1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1"/>
        <color theme="1"/>
        <name val="Cambria"/>
        <scheme val="minor"/>
      </font>
      <alignment horizontal="lef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mbria"/>
        <scheme val="minor"/>
      </font>
      <alignment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mbria"/>
        <scheme val="minor"/>
      </font>
      <alignment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ndara"/>
        <scheme val="major"/>
      </font>
      <alignment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249977111117893"/>
        <name val="Cambria"/>
        <family val="1"/>
        <scheme val="minor"/>
      </font>
      <numFmt numFmtId="164" formatCode="&quot;$&quot;#,##0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 tint="0.249977111117893"/>
        <name val="Cambria"/>
        <scheme val="minor"/>
      </font>
      <numFmt numFmtId="164" formatCode="&quot;$&quot;#,##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249977111117893"/>
        <name val="Cambria"/>
        <family val="1"/>
        <scheme val="minor"/>
      </font>
      <alignment horizontal="lef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1"/>
        <color theme="1" tint="0.249977111117893"/>
        <name val="Cambria"/>
        <scheme val="minor"/>
      </font>
      <alignment horizontal="lef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1"/>
        <color theme="1" tint="0.249977111117893"/>
        <name val="Cambria"/>
        <scheme val="minor"/>
      </font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 tint="0.249977111117893"/>
        <name val="Cambria"/>
        <scheme val="minor"/>
      </font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 tint="0.249977111117893"/>
        <name val="Cambria"/>
        <scheme val="minor"/>
      </font>
      <alignment vertical="center" textRotation="0" indent="0" justifyLastLine="0" shrinkToFit="0" readingOrder="0"/>
    </dxf>
    <dxf>
      <font>
        <color rgb="FFC00000"/>
      </font>
    </dxf>
    <dxf>
      <font>
        <color rgb="FFC00000"/>
      </font>
    </dxf>
    <dxf>
      <font>
        <color rgb="FFC00000"/>
      </font>
    </dxf>
    <dxf>
      <fill>
        <patternFill patternType="solid">
          <fgColor theme="6" tint="0.79998168889431442"/>
          <bgColor theme="6" tint="0.79998168889431442"/>
        </patternFill>
      </fill>
    </dxf>
    <dxf>
      <fill>
        <patternFill patternType="solid">
          <fgColor theme="6" tint="0.79998168889431442"/>
          <bgColor theme="6" tint="0.79998168889431442"/>
        </patternFill>
      </fill>
    </dxf>
    <dxf>
      <font>
        <b/>
        <color theme="6" tint="-0.249977111117893"/>
      </font>
    </dxf>
    <dxf>
      <font>
        <b/>
        <color theme="6" tint="-0.249977111117893"/>
      </font>
    </dxf>
    <dxf>
      <font>
        <b/>
        <i val="0"/>
        <color theme="1" tint="0.24994659260841701"/>
      </font>
      <border>
        <top style="thin">
          <color theme="6"/>
        </top>
      </border>
    </dxf>
    <dxf>
      <font>
        <color theme="0"/>
      </font>
      <fill>
        <patternFill>
          <bgColor theme="8" tint="-0.24994659260841701"/>
        </patternFill>
      </fill>
      <border>
        <bottom style="thin">
          <color theme="8" tint="-0.24994659260841701"/>
        </bottom>
      </border>
    </dxf>
    <dxf>
      <font>
        <color theme="1" tint="0.24994659260841701"/>
      </font>
      <border>
        <top/>
        <bottom style="thin">
          <color theme="6"/>
        </bottom>
      </border>
    </dxf>
  </dxfs>
  <tableStyles count="1" defaultTableStyle="TableStyleMedium2" defaultPivotStyle="PivotStyleLight16">
    <tableStyle name="Wedding_Budget_2" pivot="0" count="7" xr9:uid="{00000000-0011-0000-FFFF-FFFF00000000}">
      <tableStyleElement type="wholeTable" dxfId="90"/>
      <tableStyleElement type="headerRow" dxfId="89"/>
      <tableStyleElement type="totalRow" dxfId="88"/>
      <tableStyleElement type="firstColumn" dxfId="87"/>
      <tableStyleElement type="lastColumn" dxfId="86"/>
      <tableStyleElement type="firstRowStripe" dxfId="85"/>
      <tableStyleElement type="firstColumnStripe" dxfId="8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118290</xdr:rowOff>
    </xdr:from>
    <xdr:to>
      <xdr:col>5</xdr:col>
      <xdr:colOff>1009650</xdr:colOff>
      <xdr:row>1</xdr:row>
      <xdr:rowOff>0</xdr:rowOff>
    </xdr:to>
    <xdr:pic>
      <xdr:nvPicPr>
        <xdr:cNvPr id="2" name="Picture 1" descr="Photo of a wedding cake" title="Banner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125" y="118290"/>
          <a:ext cx="6581775" cy="1948635"/>
        </a:xfrm>
        <a:prstGeom prst="rect">
          <a:avLst/>
        </a:prstGeom>
      </xdr:spPr>
    </xdr:pic>
    <xdr:clientData/>
  </xdr:twoCellAnchor>
  <xdr:twoCellAnchor>
    <xdr:from>
      <xdr:col>1</xdr:col>
      <xdr:colOff>152400</xdr:colOff>
      <xdr:row>0</xdr:row>
      <xdr:rowOff>809624</xdr:rowOff>
    </xdr:from>
    <xdr:to>
      <xdr:col>4</xdr:col>
      <xdr:colOff>323850</xdr:colOff>
      <xdr:row>0</xdr:row>
      <xdr:rowOff>1847849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390525" y="809624"/>
          <a:ext cx="4648200" cy="1038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3400">
              <a:solidFill>
                <a:schemeClr val="bg1"/>
              </a:solidFill>
              <a:latin typeface="+mj-lt"/>
              <a:ea typeface="Cambria" panose="02040503050406030204" pitchFamily="18" charset="0"/>
            </a:rPr>
            <a:t>Birthday Party Budget</a:t>
          </a:r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Contributions" displayName="Table_Contributions" ref="B19:C26" totalsRowCount="1" headerRowDxfId="80" dataDxfId="79" totalsRowDxfId="78">
  <autoFilter ref="B19:C25" xr:uid="{2D5E418E-EDB5-4C43-BEC1-B6C33734E8A1}"/>
  <tableColumns count="2">
    <tableColumn id="1" xr3:uid="{00000000-0010-0000-0000-000001000000}" name="Source of Fund" totalsRowLabel="Total" dataDxfId="77" totalsRowDxfId="76"/>
    <tableColumn id="2" xr3:uid="{00000000-0010-0000-0000-000002000000}" name="Contribution" totalsRowFunction="sum" dataDxfId="75" totalsRowDxfId="74"/>
  </tableColumns>
  <tableStyleInfo name="TableStyleLight4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9000000}" name="Table_WeddingRings" displayName="Table_WeddingRings" ref="B69:D72" totalsRowCount="1" headerRowDxfId="16">
  <tableColumns count="3">
    <tableColumn id="1" xr3:uid="{00000000-0010-0000-0900-000001000000}" name="Miscellaneous" totalsRowLabel="Total" dataDxfId="15" totalsRowDxfId="2"/>
    <tableColumn id="2" xr3:uid="{00000000-0010-0000-0900-000002000000}" name="Estimated Costs" totalsRowFunction="sum" dataDxfId="14" totalsRowDxfId="1"/>
    <tableColumn id="3" xr3:uid="{00000000-0010-0000-0900-000003000000}" name="Actual Costs" totalsRowFunction="sum" dataDxfId="13" totalsRowDxfId="0"/>
  </tableColumns>
  <tableStyleInfo name="Wedding_Budget_2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A000000}" name="Table_Transportation" displayName="Table_Transportation" ref="B74:D80" totalsRowCount="1" headerRowDxfId="12">
  <tableColumns count="3">
    <tableColumn id="1" xr3:uid="{00000000-0010-0000-0A00-000001000000}" name="TRANSPORTATION" totalsRowLabel="Total" dataDxfId="11" totalsRowDxfId="10"/>
    <tableColumn id="2" xr3:uid="{00000000-0010-0000-0A00-000002000000}" name="Estimated Costs" totalsRowFunction="sum" dataDxfId="9" totalsRowDxfId="8"/>
    <tableColumn id="3" xr3:uid="{00000000-0010-0000-0A00-000003000000}" name="Actual Costs" totalsRowFunction="sum" dataDxfId="7" totalsRowDxfId="6"/>
  </tableColumns>
  <tableStyleInfo name="Wedding_Budget_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1000000}" name="Table_Reception" displayName="Table_Reception" ref="B2:D8" totalsRowCount="1" headerRowDxfId="73" dataDxfId="72" totalsRowDxfId="71">
  <tableColumns count="3">
    <tableColumn id="1" xr3:uid="{00000000-0010-0000-0100-000001000000}" name="RECEPTION" totalsRowLabel="Total" dataDxfId="70" totalsRowDxfId="69"/>
    <tableColumn id="2" xr3:uid="{00000000-0010-0000-0100-000002000000}" name="Estimated Costs" totalsRowFunction="sum" dataDxfId="68" totalsRowDxfId="67"/>
    <tableColumn id="3" xr3:uid="{00000000-0010-0000-0100-000003000000}" name="Actual Costs" totalsRowFunction="sum" dataDxfId="66" totalsRowDxfId="65"/>
  </tableColumns>
  <tableStyleInfo name="Wedding_Budget_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2000000}" name="Table_Attire" displayName="Table_Attire" ref="B10:D17" totalsRowCount="1" headerRowDxfId="64" dataDxfId="63">
  <tableColumns count="3">
    <tableColumn id="1" xr3:uid="{00000000-0010-0000-0200-000001000000}" name="ATTIRE" totalsRowLabel="Total" dataDxfId="62" totalsRowDxfId="61"/>
    <tableColumn id="2" xr3:uid="{00000000-0010-0000-0200-000002000000}" name="Estimated Costs" totalsRowFunction="sum" dataDxfId="60" totalsRowDxfId="59"/>
    <tableColumn id="3" xr3:uid="{00000000-0010-0000-0200-000003000000}" name="Actual Costs" totalsRowFunction="sum" dataDxfId="58" totalsRowDxfId="57"/>
  </tableColumns>
  <tableStyleInfo name="Wedding_Budget_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3000000}" name="Table_FlowersAndDecorations" displayName="Table_FlowersAndDecorations" ref="B19:D29" totalsRowCount="1" headerRowDxfId="56" dataDxfId="55">
  <tableColumns count="3">
    <tableColumn id="1" xr3:uid="{00000000-0010-0000-0300-000001000000}" name="FLOWERS AND DECORATIONS" totalsRowLabel="Total" dataDxfId="54" totalsRowDxfId="53"/>
    <tableColumn id="2" xr3:uid="{00000000-0010-0000-0300-000002000000}" name="Estimated Costs" totalsRowFunction="sum" dataDxfId="52" totalsRowDxfId="51"/>
    <tableColumn id="3" xr3:uid="{00000000-0010-0000-0300-000003000000}" name="Actual Costs" totalsRowFunction="sum" dataDxfId="50" totalsRowDxfId="49"/>
  </tableColumns>
  <tableStyleInfo name="Wedding_Budget_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4000000}" name="Table_Music" displayName="Table_Music" ref="B31:D37" totalsRowCount="1" headerRowDxfId="48">
  <tableColumns count="3">
    <tableColumn id="1" xr3:uid="{00000000-0010-0000-0400-000001000000}" name="MUSIC" totalsRowLabel="Total" dataDxfId="47" totalsRowDxfId="46"/>
    <tableColumn id="2" xr3:uid="{00000000-0010-0000-0400-000002000000}" name="Estimated Costs" totalsRowFunction="sum" dataDxfId="45" totalsRowDxfId="44"/>
    <tableColumn id="3" xr3:uid="{00000000-0010-0000-0400-000003000000}" name="Actual Costs" totalsRowFunction="sum" dataDxfId="43" totalsRowDxfId="42"/>
  </tableColumns>
  <tableStyleInfo name="Wedding_Budget_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5000000}" name="Table_PhotographsAndVideo" displayName="Table_PhotographsAndVideo" ref="B39:D44" totalsRowCount="1" headerRowDxfId="41">
  <tableColumns count="3">
    <tableColumn id="1" xr3:uid="{00000000-0010-0000-0500-000001000000}" name="PHOTOGRAPHS AND VIDEO" totalsRowLabel="Total" dataDxfId="40" totalsRowDxfId="39"/>
    <tableColumn id="2" xr3:uid="{00000000-0010-0000-0500-000002000000}" name="Estimated Costs" totalsRowFunction="sum" dataDxfId="38" totalsRowDxfId="37"/>
    <tableColumn id="3" xr3:uid="{00000000-0010-0000-0500-000003000000}" name="Actual Costs" totalsRowFunction="min" dataDxfId="36" totalsRowDxfId="35"/>
  </tableColumns>
  <tableStyleInfo name="Wedding_Budget_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6000000}" name="Table_FavorsAndGifts" displayName="Table_FavorsAndGifts" ref="B46:D50" totalsRowCount="1" headerRowDxfId="34">
  <tableColumns count="3">
    <tableColumn id="1" xr3:uid="{00000000-0010-0000-0600-000001000000}" name="FAVORS AND GIFTS" totalsRowLabel="Total" dataDxfId="33" totalsRowDxfId="32"/>
    <tableColumn id="2" xr3:uid="{00000000-0010-0000-0600-000002000000}" name="Estimated Costs" totalsRowFunction="sum" dataDxfId="31" totalsRowDxfId="30"/>
    <tableColumn id="3" xr3:uid="{00000000-0010-0000-0600-000003000000}" name="Actual Costs" totalsRowFunction="sum" dataDxfId="29" totalsRowDxfId="28"/>
  </tableColumns>
  <tableStyleInfo name="Wedding_Budget_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7000000}" name="Table_Ceremony" displayName="Table_Ceremony" ref="B52:D56" totalsRowCount="1" headerRowDxfId="27">
  <tableColumns count="3">
    <tableColumn id="1" xr3:uid="{00000000-0010-0000-0700-000001000000}" name="CEREMONY" totalsRowLabel="Total" dataDxfId="26" totalsRowDxfId="25"/>
    <tableColumn id="2" xr3:uid="{00000000-0010-0000-0700-000002000000}" name="Estimated Costs" totalsRowFunction="sum" dataDxfId="24" totalsRowDxfId="23"/>
    <tableColumn id="3" xr3:uid="{00000000-0010-0000-0700-000003000000}" name="Actual Costs" totalsRowFunction="sum" dataDxfId="22" totalsRowDxfId="21"/>
  </tableColumns>
  <tableStyleInfo name="Wedding_Budget_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8000000}" name="Table_Stationery" displayName="Table_Stationery" ref="B58:D67" totalsRowCount="1" headerRowDxfId="20">
  <tableColumns count="3">
    <tableColumn id="1" xr3:uid="{00000000-0010-0000-0800-000001000000}" name="STATIONERY" totalsRowLabel="Total" dataDxfId="19" totalsRowDxfId="5"/>
    <tableColumn id="2" xr3:uid="{00000000-0010-0000-0800-000002000000}" name="Estimated Costs" totalsRowFunction="sum" dataDxfId="18" totalsRowDxfId="4"/>
    <tableColumn id="3" xr3:uid="{00000000-0010-0000-0800-000003000000}" name="Actual Costs" totalsRowFunction="sum" dataDxfId="17" totalsRowDxfId="3"/>
  </tableColumns>
  <tableStyleInfo name="Wedding_Budget_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Custom 18">
      <a:majorFont>
        <a:latin typeface="Candara"/>
        <a:ea typeface=""/>
        <a:cs typeface=""/>
      </a:majorFont>
      <a:minorFont>
        <a:latin typeface="Cambria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6.xml"/><Relationship Id="rId11" Type="http://schemas.openxmlformats.org/officeDocument/2006/relationships/table" Target="../tables/table11.xml"/><Relationship Id="rId5" Type="http://schemas.openxmlformats.org/officeDocument/2006/relationships/table" Target="../tables/table5.xml"/><Relationship Id="rId10" Type="http://schemas.openxmlformats.org/officeDocument/2006/relationships/table" Target="../tables/table10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G28"/>
  <sheetViews>
    <sheetView showGridLines="0" tabSelected="1" workbookViewId="0">
      <selection activeCell="B6" sqref="B6"/>
    </sheetView>
  </sheetViews>
  <sheetFormatPr defaultColWidth="9" defaultRowHeight="21" customHeight="1" x14ac:dyDescent="0.2"/>
  <cols>
    <col min="1" max="1" width="3.125" style="1" customWidth="1"/>
    <col min="2" max="2" width="32.25" style="1" customWidth="1"/>
    <col min="3" max="6" width="13.625" style="1" customWidth="1"/>
    <col min="7" max="7" width="1.625" style="1" customWidth="1"/>
    <col min="8" max="16384" width="9" style="1"/>
  </cols>
  <sheetData>
    <row r="1" spans="2:7" ht="162.75" customHeight="1" x14ac:dyDescent="0.2">
      <c r="G1" s="1" t="s">
        <v>0</v>
      </c>
    </row>
    <row r="3" spans="2:7" ht="35.1" customHeight="1" x14ac:dyDescent="0.2">
      <c r="B3" s="17" t="s">
        <v>80</v>
      </c>
      <c r="C3" s="16">
        <v>20000</v>
      </c>
    </row>
    <row r="5" spans="2:7" s="4" customFormat="1" ht="35.1" customHeight="1" x14ac:dyDescent="0.2">
      <c r="B5" s="31" t="s">
        <v>60</v>
      </c>
      <c r="C5" s="32" t="s">
        <v>59</v>
      </c>
      <c r="D5" s="33" t="s">
        <v>41</v>
      </c>
      <c r="E5" s="33" t="s">
        <v>48</v>
      </c>
      <c r="F5" s="33" t="s">
        <v>49</v>
      </c>
    </row>
    <row r="6" spans="2:7" ht="21" customHeight="1" x14ac:dyDescent="0.2">
      <c r="B6" s="34" t="s">
        <v>4</v>
      </c>
      <c r="C6" s="35">
        <v>0.5</v>
      </c>
      <c r="D6" s="36">
        <f>Total_Wedding_Budget*'Budget Summary'!$C6</f>
        <v>10000</v>
      </c>
      <c r="E6" s="36">
        <f>Table_Reception[[#Totals],[Estimated Costs]]</f>
        <v>0</v>
      </c>
      <c r="F6" s="36">
        <f>Table_Reception[[#Totals],[Actual Costs]]</f>
        <v>0</v>
      </c>
    </row>
    <row r="7" spans="2:7" ht="21" customHeight="1" x14ac:dyDescent="0.2">
      <c r="B7" s="25" t="s">
        <v>36</v>
      </c>
      <c r="C7" s="26">
        <v>0.1</v>
      </c>
      <c r="D7" s="27">
        <f>Total_Wedding_Budget*'Budget Summary'!$C7</f>
        <v>2000</v>
      </c>
      <c r="E7" s="27">
        <f>Table_Attire[[#Totals],[Estimated Costs]]</f>
        <v>0</v>
      </c>
      <c r="F7" s="27">
        <f>Table_Attire[[#Totals],[Actual Costs]]</f>
        <v>0</v>
      </c>
    </row>
    <row r="8" spans="2:7" ht="21" customHeight="1" x14ac:dyDescent="0.2">
      <c r="B8" s="22" t="s">
        <v>37</v>
      </c>
      <c r="C8" s="23">
        <v>0.1</v>
      </c>
      <c r="D8" s="24">
        <f>Total_Wedding_Budget*'Budget Summary'!$C8</f>
        <v>2000</v>
      </c>
      <c r="E8" s="24">
        <f>Table_FlowersAndDecorations[[#Totals],[Estimated Costs]]</f>
        <v>0</v>
      </c>
      <c r="F8" s="24">
        <f>Table_FlowersAndDecorations[[#Totals],[Actual Costs]]</f>
        <v>0</v>
      </c>
    </row>
    <row r="9" spans="2:7" ht="21" customHeight="1" x14ac:dyDescent="0.2">
      <c r="B9" s="25" t="s">
        <v>5</v>
      </c>
      <c r="C9" s="26">
        <v>0.1</v>
      </c>
      <c r="D9" s="27">
        <f>Total_Wedding_Budget*'Budget Summary'!$C9</f>
        <v>2000</v>
      </c>
      <c r="E9" s="27">
        <f>Table_Music[[#Totals],[Estimated Costs]]</f>
        <v>0</v>
      </c>
      <c r="F9" s="27">
        <f>Table_Music[[#Totals],[Actual Costs]]</f>
        <v>0</v>
      </c>
    </row>
    <row r="10" spans="2:7" ht="21" customHeight="1" x14ac:dyDescent="0.2">
      <c r="B10" s="22" t="s">
        <v>38</v>
      </c>
      <c r="C10" s="23">
        <v>0.1</v>
      </c>
      <c r="D10" s="24">
        <f>Total_Wedding_Budget*'Budget Summary'!$C10</f>
        <v>2000</v>
      </c>
      <c r="E10" s="24">
        <f>Table_PhotographsAndVideo[[#Totals],[Estimated Costs]]</f>
        <v>0</v>
      </c>
      <c r="F10" s="24">
        <f>Table_PhotographsAndVideo[[#Totals],[Actual Costs]]</f>
        <v>0</v>
      </c>
    </row>
    <row r="11" spans="2:7" ht="21" customHeight="1" x14ac:dyDescent="0.2">
      <c r="B11" s="25" t="s">
        <v>39</v>
      </c>
      <c r="C11" s="26">
        <v>0.03</v>
      </c>
      <c r="D11" s="27">
        <f>Total_Wedding_Budget*'Budget Summary'!$C11</f>
        <v>600</v>
      </c>
      <c r="E11" s="27">
        <f>Table_FavorsAndGifts[[#Totals],[Estimated Costs]]</f>
        <v>0</v>
      </c>
      <c r="F11" s="27">
        <f>Table_FavorsAndGifts[[#Totals],[Actual Costs]]</f>
        <v>0</v>
      </c>
    </row>
    <row r="12" spans="2:7" ht="21" customHeight="1" x14ac:dyDescent="0.2">
      <c r="B12" s="22" t="s">
        <v>3</v>
      </c>
      <c r="C12" s="23">
        <v>0.02</v>
      </c>
      <c r="D12" s="24">
        <f>Total_Wedding_Budget*'Budget Summary'!$C12</f>
        <v>400</v>
      </c>
      <c r="E12" s="24">
        <f>Table_Ceremony[[#Totals],[Estimated Costs]]</f>
        <v>0</v>
      </c>
      <c r="F12" s="24">
        <f>Table_Ceremony[[#Totals],[Actual Costs]]</f>
        <v>0</v>
      </c>
    </row>
    <row r="13" spans="2:7" ht="21" customHeight="1" x14ac:dyDescent="0.2">
      <c r="B13" s="25" t="s">
        <v>40</v>
      </c>
      <c r="C13" s="26">
        <v>0.02</v>
      </c>
      <c r="D13" s="27">
        <f>Total_Wedding_Budget*'Budget Summary'!$C13</f>
        <v>400</v>
      </c>
      <c r="E13" s="27">
        <f>Table_Stationery[[#Totals],[Estimated Costs]]</f>
        <v>0</v>
      </c>
      <c r="F13" s="27">
        <f>Table_Stationery[[#Totals],[Actual Costs]]</f>
        <v>0</v>
      </c>
    </row>
    <row r="14" spans="2:7" ht="21" customHeight="1" x14ac:dyDescent="0.2">
      <c r="B14" s="22" t="s">
        <v>10</v>
      </c>
      <c r="C14" s="23">
        <v>0.02</v>
      </c>
      <c r="D14" s="24">
        <f>Total_Wedding_Budget*'Budget Summary'!$C14</f>
        <v>400</v>
      </c>
      <c r="E14" s="24">
        <f>Table_WeddingRings[[#Totals],[Estimated Costs]]</f>
        <v>0</v>
      </c>
      <c r="F14" s="24">
        <f>Table_WeddingRings[[#Totals],[Actual Costs]]</f>
        <v>0</v>
      </c>
    </row>
    <row r="15" spans="2:7" ht="21" customHeight="1" x14ac:dyDescent="0.2">
      <c r="B15" s="25" t="s">
        <v>75</v>
      </c>
      <c r="C15" s="26">
        <v>0.01</v>
      </c>
      <c r="D15" s="27">
        <f>Total_Wedding_Budget*'Budget Summary'!$C15</f>
        <v>200</v>
      </c>
      <c r="E15" s="27">
        <f>Table_Transportation[[#Totals],[Estimated Costs]]</f>
        <v>0</v>
      </c>
      <c r="F15" s="27">
        <f>Table_Transportation[[#Totals],[Actual Costs]]</f>
        <v>0</v>
      </c>
    </row>
    <row r="16" spans="2:7" ht="21" customHeight="1" x14ac:dyDescent="0.2">
      <c r="B16" s="28" t="s">
        <v>46</v>
      </c>
      <c r="C16" s="29">
        <f>SUM(C6:C15)</f>
        <v>1</v>
      </c>
      <c r="D16" s="30">
        <f t="shared" ref="D16:F16" si="0">SUM(D6:D15)</f>
        <v>20000</v>
      </c>
      <c r="E16" s="30">
        <f t="shared" si="0"/>
        <v>0</v>
      </c>
      <c r="F16" s="30">
        <f t="shared" si="0"/>
        <v>0</v>
      </c>
    </row>
    <row r="18" spans="2:6" s="6" customFormat="1" ht="21" customHeight="1" x14ac:dyDescent="0.2">
      <c r="B18" s="10" t="s">
        <v>47</v>
      </c>
      <c r="C18" s="11"/>
      <c r="D18" s="11"/>
      <c r="E18" s="12"/>
      <c r="F18" s="12"/>
    </row>
    <row r="19" spans="2:6" ht="21" customHeight="1" x14ac:dyDescent="0.2">
      <c r="B19" t="s">
        <v>73</v>
      </c>
      <c r="C19" t="s">
        <v>74</v>
      </c>
    </row>
    <row r="20" spans="2:6" ht="21" customHeight="1" x14ac:dyDescent="0.2">
      <c r="B20" s="2" t="s">
        <v>44</v>
      </c>
      <c r="C20" s="3">
        <v>10000</v>
      </c>
    </row>
    <row r="21" spans="2:6" ht="21" customHeight="1" x14ac:dyDescent="0.2">
      <c r="B21" s="2" t="s">
        <v>61</v>
      </c>
      <c r="C21" s="3">
        <v>4000</v>
      </c>
    </row>
    <row r="22" spans="2:6" ht="21" customHeight="1" x14ac:dyDescent="0.2">
      <c r="B22" s="2" t="s">
        <v>62</v>
      </c>
      <c r="C22" s="3">
        <v>2000</v>
      </c>
    </row>
    <row r="23" spans="2:6" ht="21" customHeight="1" x14ac:dyDescent="0.2">
      <c r="B23" s="2" t="s">
        <v>63</v>
      </c>
      <c r="C23" s="3">
        <v>4000</v>
      </c>
    </row>
    <row r="24" spans="2:6" ht="21" customHeight="1" x14ac:dyDescent="0.2">
      <c r="B24" s="40" t="s">
        <v>72</v>
      </c>
      <c r="C24" s="39">
        <v>4000</v>
      </c>
    </row>
    <row r="25" spans="2:6" ht="21" customHeight="1" x14ac:dyDescent="0.2">
      <c r="B25" s="2" t="s">
        <v>45</v>
      </c>
      <c r="C25" s="3">
        <v>2000</v>
      </c>
    </row>
    <row r="26" spans="2:6" ht="21" customHeight="1" x14ac:dyDescent="0.2">
      <c r="B26" s="2" t="s">
        <v>46</v>
      </c>
      <c r="C26" s="3">
        <f>SUBTOTAL(109,Table_Contributions[Contribution])</f>
        <v>26000</v>
      </c>
    </row>
    <row r="28" spans="2:6" ht="21" customHeight="1" x14ac:dyDescent="0.2">
      <c r="B28" s="17" t="str">
        <f>IF(Table_Contributions[[#Totals],[Contribution]]&lt;Total_Wedding_Budget,"Difference to make up","Available extra funds")</f>
        <v>Available extra funds</v>
      </c>
      <c r="C28" s="18">
        <f>IF(Table_Contributions[[#Totals],[Contribution]]&lt;Total_Wedding_Budget,Total_Wedding_Budget-Table_Contributions[[#Totals],[Contribution]],Table_Contributions[[#Totals],[Contribution]]-Total_Wedding_Budget)</f>
        <v>6000</v>
      </c>
    </row>
  </sheetData>
  <conditionalFormatting sqref="E6:F16">
    <cfRule type="expression" dxfId="83" priority="3">
      <formula>E6&gt;$D6</formula>
    </cfRule>
  </conditionalFormatting>
  <conditionalFormatting sqref="C16">
    <cfRule type="cellIs" dxfId="82" priority="2" operator="notEqual">
      <formula>1</formula>
    </cfRule>
  </conditionalFormatting>
  <conditionalFormatting sqref="C28">
    <cfRule type="expression" dxfId="81" priority="1">
      <formula>$C$26&lt;$C$3</formula>
    </cfRule>
  </conditionalFormatting>
  <dataValidations count="9">
    <dataValidation allowBlank="1" showInputMessage="1" showErrorMessage="1" promptTitle="Wedding Budget" prompt="_x000a_Enter your Total Wedding Budget to cell C3 and it will be distributed following the Allocation % column. _x000a__x000a_In the Budget Details Tab, expense items are listed per category._x000a__x000a_" sqref="A1" xr:uid="{00000000-0002-0000-0000-000000000000}"/>
    <dataValidation allowBlank="1" showInputMessage="1" showErrorMessage="1" prompt="Enter your Total Birthday Budget in this cell" sqref="C3" xr:uid="{00000000-0002-0000-0000-000001000000}"/>
    <dataValidation allowBlank="1" showInputMessage="1" showErrorMessage="1" prompt="Expense Categories are listed down this column" sqref="B5" xr:uid="{00000000-0002-0000-0000-000002000000}"/>
    <dataValidation allowBlank="1" showInputMessage="1" showErrorMessage="1" prompt="Modify allocation % for each expense category below this column._x000a__x000a_Total for this column should be 100%." sqref="C5" xr:uid="{00000000-0002-0000-0000-000003000000}"/>
    <dataValidation allowBlank="1" showInputMessage="1" showErrorMessage="1" prompt="This column is automatically calculated from the Total Wedding Budget and the Allocation % for each Expense Category" sqref="D5" xr:uid="{00000000-0002-0000-0000-000004000000}"/>
    <dataValidation allowBlank="1" showInputMessage="1" showErrorMessage="1" prompt="This column is automatically calculated from the Actual Costs in the Budget Details Tab" sqref="F5" xr:uid="{00000000-0002-0000-0000-000005000000}"/>
    <dataValidation allowBlank="1" showInputMessage="1" showErrorMessage="1" prompt="This column is automatically calculated from the Estimated Costs in the Budget Details Tab" sqref="E5" xr:uid="{00000000-0002-0000-0000-000006000000}"/>
    <dataValidation allowBlank="1" showInputMessage="1" showErrorMessage="1" prompt="This table lists down the sources of funds for your birthday" sqref="B18" xr:uid="{00000000-0002-0000-0000-000007000000}"/>
    <dataValidation allowBlank="1" showInputMessage="1" showErrorMessage="1" prompt="This calculates the difference between Total Contributions and Total Wedding Budget" sqref="C28" xr:uid="{00000000-0002-0000-0000-000008000000}"/>
  </dataValidations>
  <pageMargins left="0.25" right="0.25" top="0.75" bottom="0.75" header="0.3" footer="0.3"/>
  <pageSetup orientation="portrait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B2:D80"/>
  <sheetViews>
    <sheetView showGridLines="0" workbookViewId="0">
      <selection activeCell="B69" sqref="B69"/>
    </sheetView>
  </sheetViews>
  <sheetFormatPr defaultColWidth="9" defaultRowHeight="21" customHeight="1" x14ac:dyDescent="0.2"/>
  <cols>
    <col min="1" max="1" width="1.5" style="1" customWidth="1"/>
    <col min="2" max="2" width="34.875" style="9" customWidth="1"/>
    <col min="3" max="4" width="16.625" style="15" customWidth="1"/>
    <col min="5" max="16384" width="9" style="1"/>
  </cols>
  <sheetData>
    <row r="2" spans="2:4" s="7" customFormat="1" ht="21" customHeight="1" x14ac:dyDescent="0.2">
      <c r="B2" s="8" t="s">
        <v>50</v>
      </c>
      <c r="C2" s="13" t="s">
        <v>42</v>
      </c>
      <c r="D2" s="13" t="s">
        <v>43</v>
      </c>
    </row>
    <row r="3" spans="2:4" ht="21" customHeight="1" x14ac:dyDescent="0.2">
      <c r="B3" s="5" t="s">
        <v>11</v>
      </c>
      <c r="C3" s="14"/>
      <c r="D3" s="14"/>
    </row>
    <row r="4" spans="2:4" ht="21" customHeight="1" x14ac:dyDescent="0.2">
      <c r="B4" s="5" t="s">
        <v>12</v>
      </c>
      <c r="C4" s="14"/>
      <c r="D4" s="14"/>
    </row>
    <row r="5" spans="2:4" ht="21" customHeight="1" x14ac:dyDescent="0.2">
      <c r="B5" s="5" t="s">
        <v>13</v>
      </c>
      <c r="C5" s="14"/>
      <c r="D5" s="14"/>
    </row>
    <row r="6" spans="2:4" ht="21" customHeight="1" x14ac:dyDescent="0.2">
      <c r="B6" s="5" t="s">
        <v>8</v>
      </c>
      <c r="C6" s="14"/>
      <c r="D6" s="14"/>
    </row>
    <row r="7" spans="2:4" ht="21" customHeight="1" x14ac:dyDescent="0.2">
      <c r="B7" s="5" t="s">
        <v>14</v>
      </c>
      <c r="C7" s="14"/>
      <c r="D7" s="14"/>
    </row>
    <row r="8" spans="2:4" ht="21" customHeight="1" x14ac:dyDescent="0.2">
      <c r="B8" s="5" t="s">
        <v>46</v>
      </c>
      <c r="C8" s="14">
        <f>SUBTOTAL(109,Table_Reception[Estimated Costs])</f>
        <v>0</v>
      </c>
      <c r="D8" s="14">
        <f>SUBTOTAL(109,Table_Reception[Actual Costs])</f>
        <v>0</v>
      </c>
    </row>
    <row r="10" spans="2:4" s="21" customFormat="1" ht="21" customHeight="1" x14ac:dyDescent="0.2">
      <c r="B10" s="19" t="s">
        <v>51</v>
      </c>
      <c r="C10" s="20" t="s">
        <v>42</v>
      </c>
      <c r="D10" s="20" t="s">
        <v>43</v>
      </c>
    </row>
    <row r="11" spans="2:4" ht="21" customHeight="1" x14ac:dyDescent="0.2">
      <c r="B11" s="9" t="s">
        <v>71</v>
      </c>
    </row>
    <row r="12" spans="2:4" ht="21" customHeight="1" x14ac:dyDescent="0.2">
      <c r="B12" s="9" t="s">
        <v>65</v>
      </c>
    </row>
    <row r="13" spans="2:4" ht="21" customHeight="1" x14ac:dyDescent="0.2">
      <c r="B13" s="9" t="s">
        <v>15</v>
      </c>
    </row>
    <row r="14" spans="2:4" ht="21" customHeight="1" x14ac:dyDescent="0.2">
      <c r="B14" s="9" t="s">
        <v>64</v>
      </c>
    </row>
    <row r="15" spans="2:4" ht="21" customHeight="1" x14ac:dyDescent="0.2">
      <c r="B15" s="9" t="s">
        <v>16</v>
      </c>
    </row>
    <row r="16" spans="2:4" ht="21" customHeight="1" x14ac:dyDescent="0.2">
      <c r="B16" s="9" t="s">
        <v>14</v>
      </c>
    </row>
    <row r="17" spans="2:4" ht="21" customHeight="1" x14ac:dyDescent="0.2">
      <c r="B17" s="37" t="s">
        <v>46</v>
      </c>
      <c r="C17" s="38">
        <f>SUBTOTAL(109,Table_Attire[Estimated Costs])</f>
        <v>0</v>
      </c>
      <c r="D17" s="38">
        <f>SUBTOTAL(109,Table_Attire[Actual Costs])</f>
        <v>0</v>
      </c>
    </row>
    <row r="19" spans="2:4" s="21" customFormat="1" ht="21" customHeight="1" x14ac:dyDescent="0.2">
      <c r="B19" s="19" t="s">
        <v>52</v>
      </c>
      <c r="C19" s="20" t="s">
        <v>42</v>
      </c>
      <c r="D19" s="20" t="s">
        <v>43</v>
      </c>
    </row>
    <row r="20" spans="2:4" ht="21" customHeight="1" x14ac:dyDescent="0.2">
      <c r="B20" s="9" t="s">
        <v>17</v>
      </c>
    </row>
    <row r="21" spans="2:4" ht="21" customHeight="1" x14ac:dyDescent="0.2">
      <c r="B21" s="9" t="s">
        <v>18</v>
      </c>
    </row>
    <row r="22" spans="2:4" ht="21" customHeight="1" x14ac:dyDescent="0.2">
      <c r="B22" s="9" t="s">
        <v>19</v>
      </c>
    </row>
    <row r="23" spans="2:4" ht="21" customHeight="1" x14ac:dyDescent="0.2">
      <c r="B23" s="9" t="s">
        <v>66</v>
      </c>
    </row>
    <row r="24" spans="2:4" ht="21" customHeight="1" x14ac:dyDescent="0.2">
      <c r="B24" s="9" t="s">
        <v>20</v>
      </c>
    </row>
    <row r="25" spans="2:4" ht="21" customHeight="1" x14ac:dyDescent="0.2">
      <c r="B25" s="9" t="s">
        <v>2</v>
      </c>
    </row>
    <row r="26" spans="2:4" ht="21" customHeight="1" x14ac:dyDescent="0.2">
      <c r="B26" s="9" t="s">
        <v>21</v>
      </c>
    </row>
    <row r="27" spans="2:4" ht="21" customHeight="1" x14ac:dyDescent="0.2">
      <c r="B27" s="9" t="s">
        <v>1</v>
      </c>
    </row>
    <row r="28" spans="2:4" ht="21" customHeight="1" x14ac:dyDescent="0.2">
      <c r="B28" s="9" t="s">
        <v>14</v>
      </c>
    </row>
    <row r="29" spans="2:4" ht="21" customHeight="1" x14ac:dyDescent="0.2">
      <c r="B29" s="9" t="s">
        <v>46</v>
      </c>
      <c r="C29" s="15">
        <f>SUBTOTAL(109,Table_FlowersAndDecorations[Estimated Costs])</f>
        <v>0</v>
      </c>
      <c r="D29" s="15">
        <f>SUBTOTAL(109,Table_FlowersAndDecorations[Actual Costs])</f>
        <v>0</v>
      </c>
    </row>
    <row r="31" spans="2:4" s="21" customFormat="1" ht="21" customHeight="1" x14ac:dyDescent="0.2">
      <c r="B31" s="19" t="s">
        <v>53</v>
      </c>
      <c r="C31" s="20" t="s">
        <v>42</v>
      </c>
      <c r="D31" s="20" t="s">
        <v>43</v>
      </c>
    </row>
    <row r="32" spans="2:4" ht="21" customHeight="1" x14ac:dyDescent="0.2">
      <c r="B32" s="9" t="s">
        <v>22</v>
      </c>
    </row>
    <row r="33" spans="2:4" ht="21" customHeight="1" x14ac:dyDescent="0.2">
      <c r="B33" s="9" t="s">
        <v>23</v>
      </c>
    </row>
    <row r="34" spans="2:4" ht="21" customHeight="1" x14ac:dyDescent="0.2">
      <c r="B34" s="9" t="s">
        <v>24</v>
      </c>
    </row>
    <row r="35" spans="2:4" ht="21" customHeight="1" x14ac:dyDescent="0.2">
      <c r="B35" s="9" t="s">
        <v>25</v>
      </c>
    </row>
    <row r="36" spans="2:4" ht="21" customHeight="1" x14ac:dyDescent="0.2">
      <c r="B36" s="9" t="s">
        <v>14</v>
      </c>
    </row>
    <row r="37" spans="2:4" ht="21" customHeight="1" x14ac:dyDescent="0.2">
      <c r="B37" s="9" t="s">
        <v>46</v>
      </c>
      <c r="C37" s="15">
        <f>SUBTOTAL(109,Table_Music[Estimated Costs])</f>
        <v>0</v>
      </c>
      <c r="D37" s="15">
        <f>SUBTOTAL(109,Table_Music[Actual Costs])</f>
        <v>0</v>
      </c>
    </row>
    <row r="39" spans="2:4" s="21" customFormat="1" ht="21" customHeight="1" x14ac:dyDescent="0.2">
      <c r="B39" s="19" t="s">
        <v>54</v>
      </c>
      <c r="C39" s="20" t="s">
        <v>42</v>
      </c>
      <c r="D39" s="20" t="s">
        <v>43</v>
      </c>
    </row>
    <row r="40" spans="2:4" ht="21" customHeight="1" x14ac:dyDescent="0.2">
      <c r="B40" s="9" t="s">
        <v>6</v>
      </c>
    </row>
    <row r="41" spans="2:4" ht="21" customHeight="1" x14ac:dyDescent="0.2">
      <c r="B41" s="9" t="s">
        <v>7</v>
      </c>
    </row>
    <row r="42" spans="2:4" ht="21" customHeight="1" x14ac:dyDescent="0.2">
      <c r="B42" s="9" t="s">
        <v>26</v>
      </c>
    </row>
    <row r="43" spans="2:4" ht="21" customHeight="1" x14ac:dyDescent="0.2">
      <c r="B43" s="9" t="s">
        <v>14</v>
      </c>
    </row>
    <row r="44" spans="2:4" ht="21" customHeight="1" x14ac:dyDescent="0.2">
      <c r="B44" s="9" t="s">
        <v>46</v>
      </c>
      <c r="C44" s="15">
        <f>SUBTOTAL(109,Table_PhotographsAndVideo[Estimated Costs])</f>
        <v>0</v>
      </c>
      <c r="D44" s="15">
        <f>SUBTOTAL(105,Table_PhotographsAndVideo[Actual Costs])</f>
        <v>0</v>
      </c>
    </row>
    <row r="46" spans="2:4" s="21" customFormat="1" ht="21" customHeight="1" x14ac:dyDescent="0.2">
      <c r="B46" s="19" t="s">
        <v>55</v>
      </c>
      <c r="C46" s="20" t="s">
        <v>42</v>
      </c>
      <c r="D46" s="20" t="s">
        <v>43</v>
      </c>
    </row>
    <row r="47" spans="2:4" ht="21" customHeight="1" x14ac:dyDescent="0.2">
      <c r="B47" s="9" t="s">
        <v>67</v>
      </c>
    </row>
    <row r="48" spans="2:4" ht="21" customHeight="1" x14ac:dyDescent="0.2">
      <c r="B48" s="9" t="s">
        <v>68</v>
      </c>
    </row>
    <row r="49" spans="2:4" ht="21" customHeight="1" x14ac:dyDescent="0.2">
      <c r="B49" s="9" t="s">
        <v>14</v>
      </c>
    </row>
    <row r="50" spans="2:4" ht="21" customHeight="1" x14ac:dyDescent="0.2">
      <c r="B50" s="9" t="s">
        <v>46</v>
      </c>
      <c r="C50" s="15">
        <f>SUBTOTAL(109,Table_FavorsAndGifts[Estimated Costs])</f>
        <v>0</v>
      </c>
      <c r="D50" s="15">
        <f>SUBTOTAL(109,Table_FavorsAndGifts[Actual Costs])</f>
        <v>0</v>
      </c>
    </row>
    <row r="52" spans="2:4" s="21" customFormat="1" ht="21" customHeight="1" x14ac:dyDescent="0.2">
      <c r="B52" s="19" t="s">
        <v>56</v>
      </c>
      <c r="C52" s="20" t="s">
        <v>42</v>
      </c>
      <c r="D52" s="20" t="s">
        <v>43</v>
      </c>
    </row>
    <row r="53" spans="2:4" ht="21" customHeight="1" x14ac:dyDescent="0.2">
      <c r="B53" s="9" t="s">
        <v>27</v>
      </c>
    </row>
    <row r="54" spans="2:4" ht="21" customHeight="1" x14ac:dyDescent="0.2">
      <c r="B54" s="9" t="s">
        <v>28</v>
      </c>
    </row>
    <row r="55" spans="2:4" ht="21" customHeight="1" x14ac:dyDescent="0.2">
      <c r="B55" s="9" t="s">
        <v>14</v>
      </c>
    </row>
    <row r="56" spans="2:4" ht="21" customHeight="1" x14ac:dyDescent="0.2">
      <c r="B56" s="9" t="s">
        <v>46</v>
      </c>
      <c r="C56" s="15">
        <f>SUBTOTAL(109,Table_Ceremony[Estimated Costs])</f>
        <v>0</v>
      </c>
      <c r="D56" s="15">
        <f>SUBTOTAL(109,Table_Ceremony[Actual Costs])</f>
        <v>0</v>
      </c>
    </row>
    <row r="58" spans="2:4" s="21" customFormat="1" ht="21" customHeight="1" x14ac:dyDescent="0.2">
      <c r="B58" s="19" t="s">
        <v>57</v>
      </c>
      <c r="C58" s="20" t="s">
        <v>42</v>
      </c>
      <c r="D58" s="20" t="s">
        <v>43</v>
      </c>
    </row>
    <row r="59" spans="2:4" ht="21" customHeight="1" x14ac:dyDescent="0.2">
      <c r="B59" s="9" t="s">
        <v>76</v>
      </c>
    </row>
    <row r="60" spans="2:4" ht="21" customHeight="1" x14ac:dyDescent="0.2">
      <c r="B60" s="9" t="s">
        <v>29</v>
      </c>
    </row>
    <row r="61" spans="2:4" ht="21" customHeight="1" x14ac:dyDescent="0.2">
      <c r="B61" s="9" t="s">
        <v>9</v>
      </c>
    </row>
    <row r="62" spans="2:4" ht="21" customHeight="1" x14ac:dyDescent="0.2">
      <c r="B62" s="9" t="s">
        <v>30</v>
      </c>
    </row>
    <row r="63" spans="2:4" ht="21" customHeight="1" x14ac:dyDescent="0.2">
      <c r="B63" s="9" t="s">
        <v>31</v>
      </c>
    </row>
    <row r="64" spans="2:4" ht="21" customHeight="1" x14ac:dyDescent="0.2">
      <c r="B64" s="9" t="s">
        <v>32</v>
      </c>
    </row>
    <row r="65" spans="2:4" ht="21" customHeight="1" x14ac:dyDescent="0.2">
      <c r="B65" s="9" t="s">
        <v>33</v>
      </c>
    </row>
    <row r="66" spans="2:4" ht="21" customHeight="1" x14ac:dyDescent="0.2">
      <c r="B66" s="9" t="s">
        <v>14</v>
      </c>
    </row>
    <row r="67" spans="2:4" ht="21" customHeight="1" x14ac:dyDescent="0.2">
      <c r="B67" s="9" t="s">
        <v>46</v>
      </c>
      <c r="C67" s="15">
        <f>SUBTOTAL(109,Table_Stationery[Estimated Costs])</f>
        <v>0</v>
      </c>
      <c r="D67" s="15">
        <f>SUBTOTAL(109,Table_Stationery[Actual Costs])</f>
        <v>0</v>
      </c>
    </row>
    <row r="69" spans="2:4" s="21" customFormat="1" ht="21" customHeight="1" x14ac:dyDescent="0.2">
      <c r="B69" s="19" t="s">
        <v>77</v>
      </c>
      <c r="C69" s="20" t="s">
        <v>42</v>
      </c>
      <c r="D69" s="20" t="s">
        <v>43</v>
      </c>
    </row>
    <row r="70" spans="2:4" ht="21" customHeight="1" x14ac:dyDescent="0.2">
      <c r="B70" s="9" t="s">
        <v>78</v>
      </c>
    </row>
    <row r="71" spans="2:4" ht="21" customHeight="1" x14ac:dyDescent="0.2">
      <c r="B71" s="9" t="s">
        <v>79</v>
      </c>
    </row>
    <row r="72" spans="2:4" ht="21" customHeight="1" x14ac:dyDescent="0.2">
      <c r="B72" s="9" t="s">
        <v>46</v>
      </c>
      <c r="C72" s="15">
        <f>SUBTOTAL(109,Table_WeddingRings[Estimated Costs])</f>
        <v>0</v>
      </c>
      <c r="D72" s="15">
        <f>SUBTOTAL(109,Table_WeddingRings[Actual Costs])</f>
        <v>0</v>
      </c>
    </row>
    <row r="74" spans="2:4" s="21" customFormat="1" ht="21" customHeight="1" x14ac:dyDescent="0.2">
      <c r="B74" s="19" t="s">
        <v>58</v>
      </c>
      <c r="C74" s="20" t="s">
        <v>42</v>
      </c>
      <c r="D74" s="20" t="s">
        <v>43</v>
      </c>
    </row>
    <row r="75" spans="2:4" ht="21" customHeight="1" x14ac:dyDescent="0.2">
      <c r="B75" s="9" t="s">
        <v>69</v>
      </c>
    </row>
    <row r="76" spans="2:4" ht="21" customHeight="1" x14ac:dyDescent="0.2">
      <c r="B76" s="9" t="s">
        <v>70</v>
      </c>
    </row>
    <row r="77" spans="2:4" ht="21" customHeight="1" x14ac:dyDescent="0.2">
      <c r="B77" s="9" t="s">
        <v>34</v>
      </c>
    </row>
    <row r="78" spans="2:4" ht="21" customHeight="1" x14ac:dyDescent="0.2">
      <c r="B78" s="9" t="s">
        <v>35</v>
      </c>
    </row>
    <row r="79" spans="2:4" ht="21" customHeight="1" x14ac:dyDescent="0.2">
      <c r="B79" s="9" t="s">
        <v>14</v>
      </c>
    </row>
    <row r="80" spans="2:4" ht="21" customHeight="1" x14ac:dyDescent="0.2">
      <c r="B80" s="37" t="s">
        <v>46</v>
      </c>
      <c r="C80" s="38">
        <f>SUBTOTAL(109,Table_Transportation[Estimated Costs])</f>
        <v>0</v>
      </c>
      <c r="D80" s="38">
        <f>SUBTOTAL(109,Table_Transportation[Actual Costs])</f>
        <v>0</v>
      </c>
    </row>
  </sheetData>
  <dataValidations count="1">
    <dataValidation allowBlank="1" showInputMessage="1" showErrorMessage="1" prompt="For each Expense Category, you can modify items and enter estimated and actual costs." sqref="A1" xr:uid="{00000000-0002-0000-0100-000000000000}"/>
  </dataValidations>
  <pageMargins left="0.7" right="0.7" top="0.75" bottom="0.75" header="0.3" footer="0.3"/>
  <pageSetup orientation="portrait" r:id="rId1"/>
  <tableParts count="10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1" ma:contentTypeDescription="Create a new document." ma:contentTypeScope="" ma:versionID="1c2eb7a32e66fb6e4260f3771546a5e2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04e1f6479c48b08974ba73b5ca973489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A37BA-547D-4E63-B822-D506CDCC9D3D}">
  <ds:schemaRefs>
    <ds:schemaRef ds:uri="http://schemas.microsoft.com/office/2006/metadata/properties"/>
    <ds:schemaRef ds:uri="http://schemas.microsoft.com/office/infopath/2007/PartnerControls"/>
    <ds:schemaRef ds:uri="71af3243-3dd4-4a8d-8c0d-dd76da1f02a5"/>
  </ds:schemaRefs>
</ds:datastoreItem>
</file>

<file path=customXml/itemProps2.xml><?xml version="1.0" encoding="utf-8"?>
<ds:datastoreItem xmlns:ds="http://schemas.openxmlformats.org/officeDocument/2006/customXml" ds:itemID="{05FDFB9F-3EE9-4B4D-8213-B3A7269F1DD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08C7367-03D4-4B1E-91A0-A1511E83F82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Budget Summary</vt:lpstr>
      <vt:lpstr>Budget Details</vt:lpstr>
      <vt:lpstr>Total_Wedding_Budget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2019-02-11T03:21:58Z</dcterms:created>
  <dcterms:modified xsi:type="dcterms:W3CDTF">2020-06-13T11:10:13Z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